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b42d00b8ca817a8/Vineyard/Wine Making/"/>
    </mc:Choice>
  </mc:AlternateContent>
  <xr:revisionPtr revIDLastSave="0" documentId="8_{7BD91904-7520-4A34-8DDC-DC029D13DA41}" xr6:coauthVersionLast="47" xr6:coauthVersionMax="47" xr10:uidLastSave="{00000000-0000-0000-0000-000000000000}"/>
  <bookViews>
    <workbookView xWindow="71745" yWindow="1200" windowWidth="17835" windowHeight="15375" xr2:uid="{AD78BBA6-C929-4FB4-A510-8B7BC425763B}"/>
  </bookViews>
  <sheets>
    <sheet name="Sheet1" sheetId="1" r:id="rId1"/>
  </sheets>
  <definedNames>
    <definedName name="_xlnm.Print_Area" localSheetId="0">Sheet1!$A$1:$O$100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1" l="1"/>
  <c r="J78" i="1"/>
  <c r="I51" i="1"/>
  <c r="I67" i="1"/>
  <c r="L30" i="1"/>
  <c r="I52" i="1"/>
  <c r="G52" i="1"/>
  <c r="G51" i="1"/>
  <c r="J52" i="1"/>
  <c r="H52" i="1"/>
  <c r="H51" i="1"/>
  <c r="J51" i="1" s="1"/>
  <c r="G34" i="1"/>
  <c r="G35" i="1" s="1"/>
  <c r="H39" i="1" s="1"/>
</calcChain>
</file>

<file path=xl/sharedStrings.xml><?xml version="1.0" encoding="utf-8"?>
<sst xmlns="http://schemas.openxmlformats.org/spreadsheetml/2006/main" count="112" uniqueCount="93">
  <si>
    <t>Wine Must Worksheet</t>
  </si>
  <si>
    <t>Variety</t>
  </si>
  <si>
    <t>Date Picked</t>
  </si>
  <si>
    <t>Gal.s Destemmed</t>
  </si>
  <si>
    <t>Lbs. Fruit</t>
  </si>
  <si>
    <t>Brix</t>
  </si>
  <si>
    <t>PH</t>
  </si>
  <si>
    <t>Year</t>
  </si>
  <si>
    <t>Reds</t>
  </si>
  <si>
    <t>White</t>
  </si>
  <si>
    <t>PPM Sulfite</t>
  </si>
  <si>
    <t>At Crush</t>
  </si>
  <si>
    <t>Campden Tablets</t>
  </si>
  <si>
    <t>Range PH</t>
  </si>
  <si>
    <t>Date</t>
  </si>
  <si>
    <t>SULFITES</t>
  </si>
  <si>
    <t>Yield &gt; 11% Alcohol to protect the wine.</t>
  </si>
  <si>
    <t>SP Gravity</t>
  </si>
  <si>
    <t>Pot. Alcohol</t>
  </si>
  <si>
    <t>Must Sugar Gm/L</t>
  </si>
  <si>
    <t>Gallons of Must</t>
  </si>
  <si>
    <t>Specific Gravity of Must</t>
  </si>
  <si>
    <t>Pounds of Sugar to ADD</t>
  </si>
  <si>
    <t>Lbs. Sugar</t>
  </si>
  <si>
    <t>"x" Grams / Liter Sugar in Must</t>
  </si>
  <si>
    <t>"y" Equiv Liters</t>
  </si>
  <si>
    <t>Whites</t>
  </si>
  <si>
    <t>Dif</t>
  </si>
  <si>
    <t>Total Gal.s</t>
  </si>
  <si>
    <t>ADD Grams Tartaric</t>
  </si>
  <si>
    <t>Adjust Titratable Acid  (TA)</t>
  </si>
  <si>
    <t>Red</t>
  </si>
  <si>
    <t>Ideal</t>
  </si>
  <si>
    <t>3.2 - 3.4</t>
  </si>
  <si>
    <t>Final Wine</t>
  </si>
  <si>
    <t>3.6 - 3.8</t>
  </si>
  <si>
    <t>-&gt;</t>
  </si>
  <si>
    <t>(PH rises with fermentation)</t>
  </si>
  <si>
    <t xml:space="preserve">TOTAL PPM </t>
  </si>
  <si>
    <t>Potential Alcohol</t>
  </si>
  <si>
    <t>Chronology / Notes</t>
  </si>
  <si>
    <t>Crush Date</t>
  </si>
  <si>
    <t>Date Crushed</t>
  </si>
  <si>
    <t>End Date Maceration / Press</t>
  </si>
  <si>
    <t>Total Days on Skins</t>
  </si>
  <si>
    <t>Yeast</t>
  </si>
  <si>
    <t>Yeast Nutrient</t>
  </si>
  <si>
    <t>Malolactic Culture</t>
  </si>
  <si>
    <t>Malolactic  Culture</t>
  </si>
  <si>
    <t>Rack 1</t>
  </si>
  <si>
    <t>Rack 2</t>
  </si>
  <si>
    <t>Rack 3</t>
  </si>
  <si>
    <t>Cold Stabilization</t>
  </si>
  <si>
    <t>Rack 4</t>
  </si>
  <si>
    <t>Bottling</t>
  </si>
  <si>
    <t>Final Yield:</t>
  </si>
  <si>
    <t>De-Gassing</t>
  </si>
  <si>
    <t>Taste:</t>
  </si>
  <si>
    <t>Bouquet:</t>
  </si>
  <si>
    <t>Mouth Feel:</t>
  </si>
  <si>
    <t>Astringency:</t>
  </si>
  <si>
    <t>Tannens:</t>
  </si>
  <si>
    <t>Finish:</t>
  </si>
  <si>
    <t>Color:</t>
  </si>
  <si>
    <t>TA</t>
  </si>
  <si>
    <t>Campden Tabs / Gal.</t>
  </si>
  <si>
    <t>PPM</t>
  </si>
  <si>
    <t>At Crush/Destemming</t>
  </si>
  <si>
    <t>Added at:</t>
  </si>
  <si>
    <t>(Always test PH and refer to above chart before Sulfiting)</t>
  </si>
  <si>
    <t>Potassium Sorbate to Stabilize if needed.</t>
  </si>
  <si>
    <t>Tasting Notes:</t>
  </si>
  <si>
    <t>Date:</t>
  </si>
  <si>
    <t>Oak</t>
  </si>
  <si>
    <t>Test PH of the Final Must</t>
  </si>
  <si>
    <r>
      <rPr>
        <sz val="18"/>
        <color theme="1"/>
        <rFont val="Calibri"/>
        <family val="2"/>
        <scheme val="minor"/>
      </rPr>
      <t>*</t>
    </r>
    <r>
      <rPr>
        <sz val="12"/>
        <color theme="1"/>
        <rFont val="Calibri"/>
        <family val="2"/>
        <scheme val="minor"/>
      </rPr>
      <t xml:space="preserve"> .90 gm/L is the upper limit for a fine wine.</t>
    </r>
  </si>
  <si>
    <t>From:</t>
  </si>
  <si>
    <t>To:</t>
  </si>
  <si>
    <t>Ave. Temp.</t>
  </si>
  <si>
    <t>Target*</t>
  </si>
  <si>
    <t>Actual Tested</t>
  </si>
  <si>
    <t>+ Grams Tartaric Acid/Gal</t>
  </si>
  <si>
    <t>Select Red or White:</t>
  </si>
  <si>
    <r>
      <t>Fill in Variables and blanks shown in "</t>
    </r>
    <r>
      <rPr>
        <b/>
        <sz val="14"/>
        <color rgb="FF0070C0"/>
        <rFont val="Calibri"/>
        <family val="2"/>
        <scheme val="minor"/>
      </rPr>
      <t>BLUE</t>
    </r>
    <r>
      <rPr>
        <b/>
        <sz val="14"/>
        <color theme="1"/>
        <rFont val="Calibri"/>
        <family val="2"/>
        <scheme val="minor"/>
      </rPr>
      <t>."</t>
    </r>
  </si>
  <si>
    <t>abc</t>
  </si>
  <si>
    <t>date</t>
  </si>
  <si>
    <t>(refractometer)</t>
  </si>
  <si>
    <t>Additional SUGAR / Chaptalization</t>
  </si>
  <si>
    <t>Minimum Target</t>
  </si>
  <si>
    <t>x</t>
  </si>
  <si>
    <t>y</t>
  </si>
  <si>
    <t>z</t>
  </si>
  <si>
    <t>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</si>
</sst>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/>
    </xf>
    <xf numFmtId="0" fontId="2" fillId="6" borderId="0" xfId="0" applyFont="1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2" borderId="0" xfId="0" applyFill="1"/>
    <xf numFmtId="0" fontId="2" fillId="7" borderId="0" xfId="0" applyFont="1" applyFill="1"/>
    <xf numFmtId="0" fontId="0" fillId="7" borderId="0" xfId="0" applyFill="1"/>
    <xf numFmtId="0" fontId="6" fillId="7" borderId="0" xfId="0" applyFont="1" applyFill="1"/>
    <xf numFmtId="0" fontId="0" fillId="7" borderId="0" xfId="0" applyFill="1" applyAlignment="1">
      <alignment horizontal="center"/>
    </xf>
    <xf numFmtId="0" fontId="11" fillId="7" borderId="0" xfId="0" applyFont="1" applyFill="1"/>
    <xf numFmtId="0" fontId="13" fillId="7" borderId="0" xfId="0" applyFont="1" applyFill="1"/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0" fontId="4" fillId="7" borderId="0" xfId="0" applyFont="1" applyFill="1" applyAlignment="1">
      <alignment wrapText="1"/>
    </xf>
    <xf numFmtId="0" fontId="13" fillId="7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14" fillId="7" borderId="0" xfId="0" applyFont="1" applyFill="1"/>
    <xf numFmtId="0" fontId="0" fillId="7" borderId="0" xfId="0" applyFill="1" applyAlignment="1">
      <alignment horizontal="right"/>
    </xf>
    <xf numFmtId="0" fontId="6" fillId="7" borderId="0" xfId="0" applyFont="1" applyFill="1" applyAlignment="1">
      <alignment horizontal="center"/>
    </xf>
    <xf numFmtId="0" fontId="10" fillId="7" borderId="0" xfId="0" applyFont="1" applyFill="1"/>
    <xf numFmtId="0" fontId="4" fillId="7" borderId="0" xfId="0" applyFont="1" applyFill="1"/>
    <xf numFmtId="0" fontId="2" fillId="7" borderId="0" xfId="0" applyFont="1" applyFill="1" applyAlignment="1">
      <alignment horizontal="center" wrapText="1"/>
    </xf>
    <xf numFmtId="0" fontId="3" fillId="7" borderId="0" xfId="0" applyFont="1" applyFill="1"/>
    <xf numFmtId="0" fontId="9" fillId="7" borderId="0" xfId="0" applyFont="1" applyFill="1" applyAlignment="1">
      <alignment horizontal="center"/>
    </xf>
    <xf numFmtId="0" fontId="12" fillId="7" borderId="0" xfId="0" applyFont="1" applyFill="1"/>
    <xf numFmtId="0" fontId="9" fillId="7" borderId="0" xfId="0" applyFont="1" applyFill="1"/>
    <xf numFmtId="0" fontId="8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wrapText="1"/>
    </xf>
    <xf numFmtId="0" fontId="2" fillId="7" borderId="0" xfId="0" applyFont="1" applyFill="1" applyAlignment="1">
      <alignment horizontal="center"/>
    </xf>
    <xf numFmtId="0" fontId="6" fillId="7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center"/>
    </xf>
    <xf numFmtId="0" fontId="17" fillId="2" borderId="0" xfId="0" applyFont="1" applyFill="1" applyAlignment="1">
      <alignment horizontal="right"/>
    </xf>
    <xf numFmtId="0" fontId="17" fillId="7" borderId="0" xfId="0" applyFont="1" applyFill="1" applyAlignment="1">
      <alignment horizontal="center" wrapText="1"/>
    </xf>
    <xf numFmtId="0" fontId="17" fillId="7" borderId="0" xfId="0" applyFont="1" applyFill="1" applyAlignment="1">
      <alignment horizontal="center"/>
    </xf>
    <xf numFmtId="0" fontId="3" fillId="7" borderId="0" xfId="0" applyFont="1" applyFill="1" applyAlignment="1">
      <alignment horizontal="right"/>
    </xf>
    <xf numFmtId="0" fontId="7" fillId="7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8" fillId="7" borderId="0" xfId="0" applyFont="1" applyFill="1" applyAlignment="1">
      <alignment horizontal="left" vertical="center"/>
    </xf>
    <xf numFmtId="0" fontId="7" fillId="7" borderId="0" xfId="0" applyFont="1" applyFill="1"/>
    <xf numFmtId="0" fontId="3" fillId="7" borderId="0" xfId="0" applyFont="1" applyFill="1" applyAlignment="1">
      <alignment horizontal="center"/>
    </xf>
    <xf numFmtId="49" fontId="3" fillId="7" borderId="0" xfId="0" applyNumberFormat="1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left"/>
    </xf>
    <xf numFmtId="0" fontId="6" fillId="7" borderId="0" xfId="0" applyFont="1" applyFill="1" applyAlignment="1">
      <alignment horizontal="right"/>
    </xf>
    <xf numFmtId="164" fontId="6" fillId="7" borderId="0" xfId="0" applyNumberFormat="1" applyFont="1" applyFill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6" fillId="7" borderId="0" xfId="0" applyFont="1" applyFill="1" applyAlignment="1">
      <alignment horizontal="right" indent="1"/>
    </xf>
    <xf numFmtId="164" fontId="3" fillId="7" borderId="0" xfId="0" applyNumberFormat="1" applyFont="1" applyFill="1" applyAlignment="1">
      <alignment horizontal="center"/>
    </xf>
    <xf numFmtId="164" fontId="3" fillId="7" borderId="1" xfId="0" applyNumberFormat="1" applyFont="1" applyFill="1" applyBorder="1" applyAlignment="1">
      <alignment horizontal="center"/>
    </xf>
    <xf numFmtId="0" fontId="20" fillId="7" borderId="0" xfId="0" applyFont="1" applyFill="1"/>
    <xf numFmtId="0" fontId="4" fillId="7" borderId="0" xfId="0" applyFont="1" applyFill="1" applyAlignment="1">
      <alignment horizontal="right"/>
    </xf>
    <xf numFmtId="0" fontId="18" fillId="7" borderId="0" xfId="0" applyFont="1" applyFill="1" applyAlignment="1">
      <alignment horizontal="center" vertical="center" wrapText="1"/>
    </xf>
    <xf numFmtId="14" fontId="7" fillId="7" borderId="1" xfId="0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/>
    </xf>
    <xf numFmtId="14" fontId="19" fillId="7" borderId="1" xfId="0" applyNumberFormat="1" applyFont="1" applyFill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left"/>
    </xf>
    <xf numFmtId="14" fontId="19" fillId="7" borderId="1" xfId="0" applyNumberFormat="1" applyFont="1" applyFill="1" applyBorder="1" applyAlignment="1">
      <alignment horizontal="left"/>
    </xf>
    <xf numFmtId="0" fontId="19" fillId="7" borderId="8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horizontal="center" wrapText="1"/>
    </xf>
    <xf numFmtId="0" fontId="4" fillId="7" borderId="0" xfId="0" applyFont="1" applyFill="1" applyAlignment="1">
      <alignment horizontal="center"/>
    </xf>
    <xf numFmtId="14" fontId="7" fillId="7" borderId="1" xfId="1" applyNumberFormat="1" applyFont="1" applyFill="1" applyBorder="1" applyAlignment="1">
      <alignment horizontal="center"/>
    </xf>
    <xf numFmtId="0" fontId="9" fillId="7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  <color rgb="FFCCFF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3DC9-2047-431B-8D1C-71343965AC68}">
  <sheetPr>
    <pageSetUpPr fitToPage="1"/>
  </sheetPr>
  <dimension ref="A1:U109"/>
  <sheetViews>
    <sheetView tabSelected="1" topLeftCell="A71" zoomScale="115" zoomScaleNormal="115" workbookViewId="0">
      <selection activeCell="D9" sqref="D9:E9"/>
    </sheetView>
  </sheetViews>
  <sheetFormatPr defaultRowHeight="15.6" x14ac:dyDescent="0.3"/>
  <cols>
    <col min="1" max="1" width="4.44140625" customWidth="1"/>
    <col min="2" max="2" width="7.33203125" style="1" customWidth="1"/>
    <col min="3" max="3" width="17" customWidth="1"/>
    <col min="4" max="4" width="9.109375" style="3"/>
    <col min="5" max="5" width="9.5546875" style="3" customWidth="1"/>
    <col min="7" max="7" width="11.88671875" bestFit="1" customWidth="1"/>
    <col min="8" max="8" width="11.109375" bestFit="1" customWidth="1"/>
    <col min="13" max="15" width="9.109375" style="4"/>
    <col min="16" max="17" width="9.109375" style="16"/>
    <col min="18" max="21" width="9.109375" style="14"/>
  </cols>
  <sheetData>
    <row r="1" spans="1:21" s="2" customFormat="1" ht="21" x14ac:dyDescent="0.4">
      <c r="A1" s="27" t="s">
        <v>0</v>
      </c>
      <c r="B1" s="31"/>
      <c r="C1" s="31"/>
      <c r="D1" s="33"/>
      <c r="E1" s="33"/>
      <c r="F1" s="31"/>
      <c r="G1" s="31"/>
      <c r="H1" s="31"/>
      <c r="I1" s="31"/>
      <c r="J1" s="31"/>
      <c r="K1" s="31"/>
      <c r="L1" s="31"/>
      <c r="M1" s="26"/>
      <c r="N1" s="26"/>
      <c r="O1" s="26"/>
      <c r="P1" s="26"/>
      <c r="Q1" s="26"/>
      <c r="R1" s="31"/>
      <c r="S1" s="31"/>
      <c r="T1" s="31"/>
      <c r="U1" s="31"/>
    </row>
    <row r="2" spans="1:21" s="2" customFormat="1" ht="18" x14ac:dyDescent="0.35">
      <c r="A2" s="31"/>
      <c r="B2" s="31"/>
      <c r="C2" s="31" t="s">
        <v>83</v>
      </c>
      <c r="D2" s="33"/>
      <c r="E2" s="33"/>
      <c r="F2" s="31"/>
      <c r="G2" s="31"/>
      <c r="H2" s="31"/>
      <c r="I2" s="31"/>
      <c r="J2" s="31"/>
      <c r="K2" s="31"/>
      <c r="L2" s="31"/>
      <c r="M2" s="26"/>
      <c r="N2" s="26"/>
      <c r="O2" s="26"/>
      <c r="P2" s="26"/>
      <c r="Q2" s="26"/>
      <c r="R2" s="31"/>
      <c r="S2" s="31"/>
      <c r="T2" s="31"/>
      <c r="U2" s="31"/>
    </row>
    <row r="3" spans="1:21" ht="22.5" customHeight="1" x14ac:dyDescent="0.4">
      <c r="A3" s="14"/>
      <c r="B3" s="64" t="s">
        <v>7</v>
      </c>
      <c r="C3" s="34" t="s">
        <v>92</v>
      </c>
      <c r="D3" s="35"/>
      <c r="E3" s="15"/>
      <c r="F3" s="14"/>
      <c r="G3" s="14"/>
      <c r="H3" s="14"/>
      <c r="I3" s="14"/>
      <c r="J3" s="14"/>
      <c r="K3" s="14"/>
      <c r="L3" s="14"/>
      <c r="M3" s="16"/>
      <c r="N3" s="16"/>
      <c r="O3" s="16"/>
    </row>
    <row r="4" spans="1:21" ht="21" x14ac:dyDescent="0.4">
      <c r="A4" s="14"/>
      <c r="B4" s="64" t="s">
        <v>1</v>
      </c>
      <c r="C4" s="79" t="s">
        <v>1</v>
      </c>
      <c r="D4" s="79"/>
      <c r="E4" s="79"/>
      <c r="F4" s="36"/>
      <c r="G4" s="14"/>
      <c r="H4" s="14"/>
      <c r="I4" s="14"/>
      <c r="J4" s="14"/>
      <c r="K4" s="14"/>
      <c r="L4" s="14"/>
      <c r="M4" s="16"/>
      <c r="N4" s="16"/>
      <c r="O4" s="16"/>
    </row>
    <row r="5" spans="1:21" ht="24" customHeight="1" x14ac:dyDescent="0.3">
      <c r="A5" s="14"/>
      <c r="B5" s="13"/>
      <c r="C5" s="13" t="s">
        <v>2</v>
      </c>
      <c r="D5" s="78" t="s">
        <v>14</v>
      </c>
      <c r="E5" s="78"/>
      <c r="F5" s="14"/>
      <c r="G5" s="14"/>
      <c r="H5" s="14"/>
      <c r="I5" s="14"/>
      <c r="J5" s="14"/>
      <c r="K5" s="14"/>
      <c r="L5" s="14"/>
      <c r="M5" s="16"/>
      <c r="N5" s="16"/>
      <c r="O5" s="16"/>
    </row>
    <row r="6" spans="1:21" ht="24" customHeight="1" x14ac:dyDescent="0.3">
      <c r="A6" s="14"/>
      <c r="B6" s="13"/>
      <c r="C6" s="13" t="s">
        <v>42</v>
      </c>
      <c r="D6" s="78" t="s">
        <v>14</v>
      </c>
      <c r="E6" s="78"/>
      <c r="F6" s="14"/>
      <c r="G6" s="14"/>
      <c r="H6" s="14"/>
      <c r="I6" s="14"/>
      <c r="J6" s="14"/>
      <c r="K6" s="14"/>
      <c r="L6" s="14"/>
      <c r="M6" s="16"/>
      <c r="N6" s="16"/>
      <c r="O6" s="16"/>
    </row>
    <row r="7" spans="1:21" ht="24" customHeight="1" x14ac:dyDescent="0.3">
      <c r="A7" s="14"/>
      <c r="B7" s="13"/>
      <c r="C7" s="13" t="s">
        <v>4</v>
      </c>
      <c r="D7" s="67">
        <v>0</v>
      </c>
      <c r="E7" s="67"/>
      <c r="F7" s="13" t="s">
        <v>5</v>
      </c>
      <c r="G7" s="37">
        <v>0</v>
      </c>
      <c r="H7" s="63" t="s">
        <v>86</v>
      </c>
      <c r="I7" s="14"/>
      <c r="J7" s="14"/>
      <c r="K7" s="14"/>
      <c r="L7" s="14"/>
      <c r="M7" s="16"/>
      <c r="N7" s="16"/>
      <c r="O7" s="16"/>
    </row>
    <row r="8" spans="1:21" ht="24" customHeight="1" x14ac:dyDescent="0.3">
      <c r="A8" s="14"/>
      <c r="B8" s="13"/>
      <c r="C8" s="13" t="s">
        <v>3</v>
      </c>
      <c r="D8" s="67">
        <v>0</v>
      </c>
      <c r="E8" s="67"/>
      <c r="F8" s="13" t="s">
        <v>6</v>
      </c>
      <c r="G8" s="37">
        <v>0</v>
      </c>
      <c r="I8" s="14"/>
      <c r="J8" s="14"/>
      <c r="K8" s="14"/>
      <c r="L8" s="14"/>
      <c r="M8" s="16"/>
      <c r="N8" s="16"/>
      <c r="O8" s="16"/>
    </row>
    <row r="9" spans="1:21" ht="23.25" customHeight="1" x14ac:dyDescent="0.3">
      <c r="A9" s="14"/>
      <c r="B9" s="13"/>
      <c r="C9" s="13" t="s">
        <v>45</v>
      </c>
      <c r="D9" s="67" t="s">
        <v>89</v>
      </c>
      <c r="E9" s="67"/>
      <c r="F9" s="14"/>
      <c r="G9" s="14"/>
      <c r="H9" s="14"/>
      <c r="I9" s="14"/>
      <c r="J9" s="14"/>
      <c r="K9" s="14"/>
      <c r="L9" s="14"/>
      <c r="M9" s="16"/>
      <c r="N9" s="16"/>
      <c r="O9" s="16"/>
    </row>
    <row r="10" spans="1:21" ht="23.25" customHeight="1" x14ac:dyDescent="0.3">
      <c r="A10" s="14"/>
      <c r="B10" s="13"/>
      <c r="C10" s="13" t="s">
        <v>46</v>
      </c>
      <c r="D10" s="67" t="s">
        <v>90</v>
      </c>
      <c r="E10" s="67"/>
      <c r="F10" s="14"/>
      <c r="G10" s="14"/>
      <c r="H10" s="14"/>
      <c r="I10" s="14"/>
      <c r="J10" s="14"/>
      <c r="K10" s="14"/>
      <c r="L10" s="14"/>
      <c r="M10" s="16"/>
      <c r="N10" s="16"/>
      <c r="O10" s="16"/>
    </row>
    <row r="11" spans="1:21" ht="23.25" customHeight="1" x14ac:dyDescent="0.3">
      <c r="A11" s="14"/>
      <c r="B11" s="13"/>
      <c r="C11" s="13" t="s">
        <v>47</v>
      </c>
      <c r="D11" s="67" t="s">
        <v>91</v>
      </c>
      <c r="E11" s="67"/>
      <c r="F11" s="14"/>
      <c r="G11" s="14"/>
      <c r="H11" s="14"/>
      <c r="I11" s="14"/>
      <c r="J11" s="14"/>
      <c r="K11" s="14"/>
      <c r="L11" s="14"/>
      <c r="M11" s="16"/>
      <c r="N11" s="16"/>
      <c r="O11" s="16"/>
    </row>
    <row r="12" spans="1:21" ht="23.25" customHeight="1" x14ac:dyDescent="0.3">
      <c r="A12" s="14"/>
      <c r="B12" s="13"/>
      <c r="C12" s="14"/>
      <c r="D12" s="15"/>
      <c r="E12" s="15"/>
      <c r="F12" s="14"/>
      <c r="G12" s="14"/>
      <c r="H12" s="14"/>
      <c r="I12" s="14"/>
      <c r="J12" s="14"/>
      <c r="K12" s="14"/>
      <c r="L12" s="14"/>
      <c r="M12" s="16"/>
      <c r="N12" s="16"/>
      <c r="O12" s="16"/>
    </row>
    <row r="13" spans="1:21" ht="43.5" customHeight="1" x14ac:dyDescent="0.35">
      <c r="A13" s="14"/>
      <c r="B13" s="13"/>
      <c r="C13" s="30" t="s">
        <v>15</v>
      </c>
      <c r="D13" s="15"/>
      <c r="E13" s="15"/>
      <c r="F13" s="14"/>
      <c r="G13" s="14"/>
      <c r="H13" s="14"/>
      <c r="I13" s="14"/>
      <c r="J13" s="14"/>
      <c r="K13" s="14"/>
      <c r="L13" s="14"/>
      <c r="M13" s="16"/>
      <c r="N13" s="16"/>
      <c r="O13" s="16"/>
    </row>
    <row r="14" spans="1:21" ht="30" x14ac:dyDescent="0.4">
      <c r="A14" s="14"/>
      <c r="B14" s="13"/>
      <c r="C14" s="14"/>
      <c r="D14" s="17" t="s">
        <v>11</v>
      </c>
      <c r="E14" s="14"/>
      <c r="F14" s="75" t="s">
        <v>13</v>
      </c>
      <c r="G14" s="76"/>
      <c r="H14" s="38" t="s">
        <v>12</v>
      </c>
      <c r="I14" s="38" t="s">
        <v>10</v>
      </c>
      <c r="J14" s="14"/>
      <c r="K14" s="14"/>
      <c r="L14" s="14"/>
      <c r="M14" s="16"/>
      <c r="N14" s="16"/>
      <c r="O14" s="16"/>
    </row>
    <row r="15" spans="1:21" ht="14.4" x14ac:dyDescent="0.3">
      <c r="A15" s="14"/>
      <c r="B15" s="13"/>
      <c r="C15" s="14"/>
      <c r="D15" s="14"/>
      <c r="E15" s="13" t="s">
        <v>8</v>
      </c>
      <c r="F15" s="39">
        <v>3.3</v>
      </c>
      <c r="G15" s="16">
        <v>3.5</v>
      </c>
      <c r="H15" s="16">
        <v>1</v>
      </c>
      <c r="I15" s="16">
        <v>50</v>
      </c>
      <c r="J15" s="14"/>
      <c r="K15" s="14"/>
      <c r="L15" s="14"/>
      <c r="M15" s="16"/>
      <c r="N15" s="16"/>
      <c r="O15" s="16"/>
    </row>
    <row r="16" spans="1:21" ht="14.4" x14ac:dyDescent="0.3">
      <c r="A16" s="14"/>
      <c r="B16" s="13"/>
      <c r="C16" s="14"/>
      <c r="D16" s="14"/>
      <c r="E16" s="14"/>
      <c r="F16" s="16">
        <v>3.6</v>
      </c>
      <c r="G16" s="16">
        <v>3.7</v>
      </c>
      <c r="H16" s="16">
        <v>1.5</v>
      </c>
      <c r="I16" s="16">
        <v>65</v>
      </c>
      <c r="J16" s="14"/>
      <c r="K16" s="14"/>
      <c r="L16" s="14"/>
      <c r="M16" s="16"/>
      <c r="N16" s="16"/>
      <c r="O16" s="16"/>
    </row>
    <row r="17" spans="1:15" ht="14.4" x14ac:dyDescent="0.3">
      <c r="A17" s="14"/>
      <c r="B17" s="13"/>
      <c r="C17" s="14"/>
      <c r="D17" s="14"/>
      <c r="E17" s="14"/>
      <c r="F17" s="16">
        <v>3.8</v>
      </c>
      <c r="G17" s="16">
        <v>3.9</v>
      </c>
      <c r="H17" s="16">
        <v>2</v>
      </c>
      <c r="I17" s="16">
        <v>100</v>
      </c>
      <c r="J17" s="14"/>
      <c r="K17" s="14"/>
      <c r="L17" s="14"/>
      <c r="M17" s="16"/>
      <c r="N17" s="16"/>
      <c r="O17" s="16"/>
    </row>
    <row r="18" spans="1:15" ht="14.4" x14ac:dyDescent="0.3">
      <c r="A18" s="14"/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6"/>
      <c r="N18" s="16"/>
      <c r="O18" s="16"/>
    </row>
    <row r="19" spans="1:15" ht="14.4" x14ac:dyDescent="0.3">
      <c r="A19" s="14"/>
      <c r="B19" s="13"/>
      <c r="C19" s="14"/>
      <c r="D19" s="14"/>
      <c r="E19" s="13" t="s">
        <v>9</v>
      </c>
      <c r="F19" s="39">
        <v>2.8</v>
      </c>
      <c r="G19" s="16">
        <v>2.9</v>
      </c>
      <c r="H19" s="16">
        <v>0.5</v>
      </c>
      <c r="I19" s="16">
        <v>20</v>
      </c>
      <c r="J19" s="14"/>
      <c r="K19" s="14"/>
      <c r="L19" s="14"/>
      <c r="M19" s="16"/>
      <c r="N19" s="16"/>
      <c r="O19" s="16"/>
    </row>
    <row r="20" spans="1:15" ht="14.4" x14ac:dyDescent="0.3">
      <c r="A20" s="14"/>
      <c r="B20" s="13"/>
      <c r="C20" s="14"/>
      <c r="D20" s="14"/>
      <c r="E20" s="14"/>
      <c r="F20" s="16">
        <v>3</v>
      </c>
      <c r="G20" s="16">
        <v>3.1</v>
      </c>
      <c r="H20" s="16">
        <v>0.66</v>
      </c>
      <c r="I20" s="16">
        <v>40</v>
      </c>
      <c r="J20" s="14"/>
      <c r="K20" s="14"/>
      <c r="L20" s="14"/>
      <c r="M20" s="16"/>
      <c r="N20" s="16"/>
      <c r="O20" s="16"/>
    </row>
    <row r="21" spans="1:15" ht="14.4" x14ac:dyDescent="0.3">
      <c r="A21" s="14"/>
      <c r="B21" s="13"/>
      <c r="C21" s="14"/>
      <c r="D21" s="14"/>
      <c r="E21" s="14"/>
      <c r="F21" s="16">
        <v>3.2</v>
      </c>
      <c r="G21" s="16">
        <v>3.3</v>
      </c>
      <c r="H21" s="16">
        <v>1.33</v>
      </c>
      <c r="I21" s="16">
        <v>60</v>
      </c>
      <c r="J21" s="14"/>
      <c r="K21" s="14"/>
      <c r="L21" s="14"/>
      <c r="M21" s="16"/>
      <c r="N21" s="16"/>
      <c r="O21" s="16"/>
    </row>
    <row r="22" spans="1:15" ht="14.4" x14ac:dyDescent="0.3">
      <c r="A22" s="14"/>
      <c r="B22" s="13"/>
      <c r="C22" s="14"/>
      <c r="D22" s="14"/>
      <c r="E22" s="14"/>
      <c r="F22" s="16">
        <v>3.4</v>
      </c>
      <c r="G22" s="16">
        <v>3.5</v>
      </c>
      <c r="H22" s="16">
        <v>1.5</v>
      </c>
      <c r="I22" s="16">
        <v>70</v>
      </c>
      <c r="J22" s="14"/>
      <c r="K22" s="14"/>
      <c r="L22" s="14"/>
      <c r="M22" s="16"/>
      <c r="N22" s="16"/>
      <c r="O22" s="16"/>
    </row>
    <row r="23" spans="1:15" ht="14.4" x14ac:dyDescent="0.3">
      <c r="A23" s="14"/>
      <c r="B23" s="13"/>
      <c r="C23" s="14"/>
      <c r="D23" s="14"/>
      <c r="E23" s="14"/>
      <c r="F23" s="16">
        <v>3.6</v>
      </c>
      <c r="G23" s="16">
        <v>3.7</v>
      </c>
      <c r="H23" s="16">
        <v>1.66</v>
      </c>
      <c r="I23" s="16">
        <v>80</v>
      </c>
      <c r="J23" s="14"/>
      <c r="K23" s="14"/>
      <c r="L23" s="14"/>
      <c r="M23" s="16"/>
      <c r="N23" s="16"/>
      <c r="O23" s="16"/>
    </row>
    <row r="24" spans="1:15" ht="14.4" x14ac:dyDescent="0.3">
      <c r="A24" s="14"/>
      <c r="B24" s="13"/>
      <c r="C24" s="14"/>
      <c r="D24" s="14"/>
      <c r="E24" s="14"/>
      <c r="F24" s="16">
        <v>3.8</v>
      </c>
      <c r="G24" s="16">
        <v>3.9</v>
      </c>
      <c r="H24" s="16">
        <v>2.5</v>
      </c>
      <c r="I24" s="16">
        <v>120</v>
      </c>
      <c r="J24" s="14"/>
      <c r="K24" s="14"/>
      <c r="L24" s="14"/>
      <c r="M24" s="16"/>
      <c r="N24" s="16"/>
      <c r="O24" s="16"/>
    </row>
    <row r="25" spans="1:15" x14ac:dyDescent="0.3">
      <c r="A25" s="14"/>
      <c r="B25" s="13"/>
      <c r="C25" s="14"/>
      <c r="D25" s="14"/>
      <c r="F25" s="16"/>
      <c r="G25" s="16"/>
      <c r="H25" s="16"/>
      <c r="I25" s="16"/>
      <c r="J25" s="14"/>
      <c r="K25" s="14"/>
      <c r="L25" s="14"/>
      <c r="M25" s="16"/>
      <c r="N25" s="16"/>
      <c r="O25" s="16"/>
    </row>
    <row r="26" spans="1:15" ht="41.4" x14ac:dyDescent="0.3">
      <c r="A26" s="14"/>
      <c r="B26" s="13"/>
      <c r="C26" s="14"/>
      <c r="D26" s="50" t="s">
        <v>69</v>
      </c>
      <c r="F26" s="16"/>
      <c r="G26" s="16"/>
      <c r="H26" s="16"/>
      <c r="I26" s="16"/>
      <c r="J26" s="43" t="s">
        <v>65</v>
      </c>
      <c r="K26" s="44" t="s">
        <v>66</v>
      </c>
      <c r="L26" s="14"/>
      <c r="M26" s="16"/>
      <c r="N26" s="16"/>
      <c r="O26" s="16"/>
    </row>
    <row r="27" spans="1:15" x14ac:dyDescent="0.3">
      <c r="A27" s="14"/>
      <c r="B27" s="13"/>
      <c r="C27" s="14"/>
      <c r="D27" s="15"/>
      <c r="E27" s="14"/>
      <c r="F27" s="16"/>
      <c r="G27" s="29"/>
      <c r="H27" s="29"/>
      <c r="I27" s="45" t="s">
        <v>67</v>
      </c>
      <c r="J27" s="46">
        <v>0</v>
      </c>
      <c r="K27" s="47">
        <v>0</v>
      </c>
      <c r="L27" s="15"/>
      <c r="M27" s="16"/>
      <c r="N27" s="16"/>
      <c r="O27" s="16"/>
    </row>
    <row r="28" spans="1:15" ht="20.25" customHeight="1" x14ac:dyDescent="0.3">
      <c r="A28" s="14"/>
      <c r="B28" s="13"/>
      <c r="C28" s="14"/>
      <c r="D28" s="15"/>
      <c r="E28" s="15"/>
      <c r="F28" s="14"/>
      <c r="G28" s="45" t="s">
        <v>68</v>
      </c>
      <c r="H28" s="67" t="s">
        <v>85</v>
      </c>
      <c r="I28" s="67"/>
      <c r="J28" s="46">
        <v>0</v>
      </c>
      <c r="K28" s="47">
        <v>0</v>
      </c>
      <c r="L28" s="29"/>
      <c r="M28" s="16"/>
      <c r="N28" s="16"/>
      <c r="O28" s="16"/>
    </row>
    <row r="29" spans="1:15" ht="20.25" customHeight="1" x14ac:dyDescent="0.3">
      <c r="A29" s="14"/>
      <c r="B29" s="13"/>
      <c r="C29" s="14"/>
      <c r="D29" s="15"/>
      <c r="E29" s="15"/>
      <c r="F29" s="14"/>
      <c r="G29" s="45" t="s">
        <v>68</v>
      </c>
      <c r="H29" s="67" t="s">
        <v>85</v>
      </c>
      <c r="I29" s="67"/>
      <c r="J29" s="41">
        <v>0</v>
      </c>
      <c r="K29" s="48">
        <v>0</v>
      </c>
      <c r="L29" s="29"/>
      <c r="M29" s="16"/>
      <c r="N29" s="16"/>
      <c r="O29" s="16"/>
    </row>
    <row r="30" spans="1:15" ht="20.25" customHeight="1" thickBot="1" x14ac:dyDescent="0.35">
      <c r="A30" s="14"/>
      <c r="B30" s="13"/>
      <c r="C30" s="14"/>
      <c r="D30" s="15"/>
      <c r="E30" s="15"/>
      <c r="F30" s="14"/>
      <c r="G30" s="15"/>
      <c r="H30" s="15"/>
      <c r="I30" s="45" t="s">
        <v>38</v>
      </c>
      <c r="J30" s="15"/>
      <c r="K30" s="3"/>
      <c r="L30" s="49">
        <f>SUM(K27:K29)</f>
        <v>0</v>
      </c>
      <c r="M30" s="16"/>
      <c r="N30" s="16"/>
      <c r="O30" s="16"/>
    </row>
    <row r="31" spans="1:15" ht="9" customHeight="1" thickTop="1" x14ac:dyDescent="0.35">
      <c r="A31" s="14"/>
      <c r="B31" s="13"/>
      <c r="C31" s="14"/>
      <c r="D31" s="15"/>
      <c r="E31" s="15"/>
      <c r="F31" s="14"/>
      <c r="G31" s="14"/>
      <c r="H31" s="14"/>
      <c r="J31" s="18"/>
      <c r="K31" s="25"/>
      <c r="M31" s="16"/>
      <c r="N31" s="16"/>
      <c r="O31" s="16"/>
    </row>
    <row r="32" spans="1:15" ht="24.75" customHeight="1" x14ac:dyDescent="0.35">
      <c r="A32" s="14"/>
      <c r="B32" s="13"/>
      <c r="C32" s="30" t="s">
        <v>87</v>
      </c>
      <c r="D32" s="15"/>
      <c r="E32" s="15"/>
      <c r="F32" s="14"/>
      <c r="G32" s="14"/>
      <c r="H32" s="14"/>
      <c r="I32" s="14"/>
      <c r="J32" s="14"/>
      <c r="K32" s="14"/>
      <c r="L32" s="14"/>
      <c r="M32" s="16"/>
      <c r="N32" s="16"/>
      <c r="O32" s="16"/>
    </row>
    <row r="33" spans="1:17" ht="18" x14ac:dyDescent="0.35">
      <c r="A33" s="14"/>
      <c r="B33" s="13"/>
      <c r="C33" s="14"/>
      <c r="D33" s="77" t="s">
        <v>16</v>
      </c>
      <c r="E33" s="77"/>
      <c r="F33" s="77"/>
      <c r="G33" s="77"/>
      <c r="H33" s="77"/>
      <c r="I33" s="14"/>
      <c r="J33" s="14"/>
      <c r="K33" s="14"/>
      <c r="L33" s="14"/>
      <c r="M33" s="16"/>
      <c r="N33" s="16"/>
      <c r="O33" s="16"/>
    </row>
    <row r="34" spans="1:17" ht="43.2" x14ac:dyDescent="0.3">
      <c r="A34" s="14"/>
      <c r="B34" s="13"/>
      <c r="C34" s="14"/>
      <c r="D34" s="15"/>
      <c r="E34" s="15"/>
      <c r="F34" s="60" t="s">
        <v>20</v>
      </c>
      <c r="G34" s="52">
        <f>D8</f>
        <v>0</v>
      </c>
      <c r="H34" s="15"/>
      <c r="I34" s="15"/>
      <c r="J34" s="14"/>
      <c r="K34" s="14"/>
      <c r="L34" s="8" t="s">
        <v>17</v>
      </c>
      <c r="M34" s="10" t="s">
        <v>19</v>
      </c>
      <c r="N34" s="32" t="s">
        <v>5</v>
      </c>
      <c r="O34" s="32" t="s">
        <v>18</v>
      </c>
    </row>
    <row r="35" spans="1:17" x14ac:dyDescent="0.3">
      <c r="A35" s="14"/>
      <c r="B35" s="13"/>
      <c r="C35" s="14"/>
      <c r="D35" s="15"/>
      <c r="E35" s="15"/>
      <c r="F35" s="60" t="s">
        <v>25</v>
      </c>
      <c r="G35" s="61">
        <f>4.546*G34</f>
        <v>0</v>
      </c>
      <c r="H35" s="15"/>
      <c r="I35" s="15"/>
      <c r="J35" s="14"/>
      <c r="K35" s="14"/>
      <c r="L35" s="9">
        <v>1.0549999999999999</v>
      </c>
      <c r="M35" s="11">
        <v>145</v>
      </c>
      <c r="N35" s="16">
        <v>14</v>
      </c>
      <c r="O35" s="16">
        <v>7.2</v>
      </c>
    </row>
    <row r="36" spans="1:17" x14ac:dyDescent="0.3">
      <c r="A36" s="14"/>
      <c r="B36" s="13"/>
      <c r="C36" s="14"/>
      <c r="D36" s="15"/>
      <c r="E36" s="15"/>
      <c r="F36" s="60"/>
      <c r="G36" s="15"/>
      <c r="H36" s="15"/>
      <c r="I36" s="15"/>
      <c r="J36" s="14"/>
      <c r="K36" s="14"/>
      <c r="L36" s="9">
        <v>1.06</v>
      </c>
      <c r="M36" s="11">
        <v>157</v>
      </c>
      <c r="N36" s="16">
        <v>15.2</v>
      </c>
      <c r="O36" s="16">
        <v>7.8</v>
      </c>
    </row>
    <row r="37" spans="1:17" x14ac:dyDescent="0.3">
      <c r="A37" s="14"/>
      <c r="B37" s="13"/>
      <c r="C37" s="14"/>
      <c r="D37" s="15"/>
      <c r="E37" s="15"/>
      <c r="F37" s="60" t="s">
        <v>21</v>
      </c>
      <c r="G37" s="46">
        <v>1.1100000000000001</v>
      </c>
      <c r="H37" s="15"/>
      <c r="I37" s="15"/>
      <c r="J37" s="14"/>
      <c r="K37" s="14"/>
      <c r="L37" s="9">
        <v>1.0649999999999999</v>
      </c>
      <c r="M37" s="11">
        <v>178</v>
      </c>
      <c r="N37" s="16">
        <v>16.399999999999999</v>
      </c>
      <c r="O37" s="16">
        <v>8.6</v>
      </c>
    </row>
    <row r="38" spans="1:17" x14ac:dyDescent="0.3">
      <c r="A38" s="14"/>
      <c r="B38" s="13"/>
      <c r="C38" s="14"/>
      <c r="D38" s="15"/>
      <c r="E38" s="15"/>
      <c r="F38" s="56" t="s">
        <v>24</v>
      </c>
      <c r="G38" s="46">
        <v>0</v>
      </c>
      <c r="H38" s="15"/>
      <c r="I38" s="15"/>
      <c r="J38" s="14"/>
      <c r="K38" s="14"/>
      <c r="L38" s="9">
        <v>1.08</v>
      </c>
      <c r="M38" s="11">
        <v>213</v>
      </c>
      <c r="N38" s="16">
        <v>17.600000000000001</v>
      </c>
      <c r="O38" s="16">
        <v>10.6</v>
      </c>
    </row>
    <row r="39" spans="1:17" x14ac:dyDescent="0.3">
      <c r="A39" s="14"/>
      <c r="B39" s="13"/>
      <c r="C39" s="14"/>
      <c r="D39" s="15"/>
      <c r="E39" s="15"/>
      <c r="F39" s="60" t="s">
        <v>22</v>
      </c>
      <c r="G39" s="29"/>
      <c r="H39" s="62">
        <f>((230-G38)*G35)/454</f>
        <v>0</v>
      </c>
      <c r="I39" s="33" t="s">
        <v>23</v>
      </c>
      <c r="J39" s="14"/>
      <c r="L39" s="9">
        <v>1.085</v>
      </c>
      <c r="M39" s="11">
        <v>225</v>
      </c>
      <c r="N39" s="16">
        <v>20.9</v>
      </c>
      <c r="O39" s="16">
        <v>11.3</v>
      </c>
    </row>
    <row r="40" spans="1:17" x14ac:dyDescent="0.3">
      <c r="A40" s="14"/>
      <c r="B40" s="13"/>
      <c r="C40" s="14"/>
      <c r="D40" s="15"/>
      <c r="E40" s="15"/>
      <c r="F40" s="15"/>
      <c r="G40" s="29"/>
      <c r="H40" s="15"/>
      <c r="I40" s="15"/>
      <c r="J40" s="12"/>
      <c r="K40" s="42" t="s">
        <v>88</v>
      </c>
      <c r="L40" s="6">
        <v>1.0880000000000001</v>
      </c>
      <c r="M40" s="6">
        <v>230</v>
      </c>
      <c r="N40" s="6"/>
      <c r="O40" s="6">
        <v>11.7</v>
      </c>
    </row>
    <row r="41" spans="1:17" x14ac:dyDescent="0.3">
      <c r="A41" s="14"/>
      <c r="B41" s="13"/>
      <c r="C41" s="14"/>
      <c r="D41" s="15"/>
      <c r="E41" s="15"/>
      <c r="F41" s="60" t="s">
        <v>39</v>
      </c>
      <c r="G41" s="41">
        <v>0</v>
      </c>
      <c r="H41" s="15"/>
      <c r="I41" s="15"/>
      <c r="J41" s="14"/>
      <c r="K41" s="14"/>
      <c r="L41" s="7">
        <v>1.0900000000000001</v>
      </c>
      <c r="M41" s="7">
        <v>240</v>
      </c>
      <c r="N41" s="7">
        <v>22</v>
      </c>
      <c r="O41" s="7">
        <v>12</v>
      </c>
    </row>
    <row r="42" spans="1:17" x14ac:dyDescent="0.3">
      <c r="A42" s="14"/>
      <c r="B42" s="13"/>
      <c r="C42" s="14"/>
      <c r="D42" s="15"/>
      <c r="E42" s="15"/>
      <c r="F42" s="14"/>
      <c r="G42" s="14"/>
      <c r="H42" s="14"/>
      <c r="I42" s="14"/>
      <c r="J42" s="14"/>
      <c r="K42" s="14"/>
      <c r="L42" s="7">
        <v>1.095</v>
      </c>
      <c r="M42" s="7">
        <v>252</v>
      </c>
      <c r="N42" s="7">
        <v>23.1</v>
      </c>
      <c r="O42" s="7">
        <v>12.7</v>
      </c>
    </row>
    <row r="43" spans="1:17" x14ac:dyDescent="0.3">
      <c r="A43" s="14"/>
      <c r="B43" s="13"/>
      <c r="C43" s="14"/>
      <c r="D43" s="15"/>
      <c r="E43" s="15"/>
      <c r="F43" s="14"/>
      <c r="G43" s="14"/>
      <c r="H43" s="14"/>
      <c r="I43" s="14"/>
      <c r="J43" s="14"/>
      <c r="K43" s="14"/>
      <c r="L43" s="7">
        <v>1.1000000000000001</v>
      </c>
      <c r="M43" s="7">
        <v>265</v>
      </c>
      <c r="N43" s="7">
        <v>24.2</v>
      </c>
      <c r="O43" s="7">
        <v>1.4</v>
      </c>
    </row>
    <row r="44" spans="1:17" x14ac:dyDescent="0.3">
      <c r="A44" s="14"/>
      <c r="B44" s="13"/>
      <c r="C44" s="14"/>
      <c r="D44" s="15"/>
      <c r="E44" s="15"/>
      <c r="F44" s="14"/>
      <c r="G44" s="14"/>
      <c r="H44" s="14"/>
      <c r="I44" s="14"/>
      <c r="J44" s="14"/>
      <c r="K44" s="14"/>
      <c r="L44" s="7">
        <v>1.105</v>
      </c>
      <c r="M44" s="7">
        <v>277</v>
      </c>
      <c r="N44" s="7">
        <v>25.3</v>
      </c>
      <c r="O44" s="7">
        <v>14.1</v>
      </c>
    </row>
    <row r="45" spans="1:17" x14ac:dyDescent="0.3">
      <c r="A45" s="14"/>
      <c r="B45" s="13"/>
      <c r="C45" s="14"/>
      <c r="D45" s="15"/>
      <c r="E45" s="15"/>
      <c r="F45" s="14"/>
      <c r="G45" s="14"/>
      <c r="H45" s="14"/>
      <c r="I45" s="14"/>
      <c r="J45" s="14"/>
      <c r="K45" s="14"/>
      <c r="L45" s="7">
        <v>1.1100000000000001</v>
      </c>
      <c r="M45" s="7">
        <v>290</v>
      </c>
      <c r="N45" s="7">
        <v>24.2</v>
      </c>
      <c r="O45" s="7">
        <v>14.9</v>
      </c>
    </row>
    <row r="46" spans="1:17" x14ac:dyDescent="0.3">
      <c r="A46" s="14"/>
      <c r="B46" s="13"/>
      <c r="C46" s="14"/>
      <c r="D46" s="15"/>
      <c r="E46" s="15"/>
      <c r="F46" s="14"/>
      <c r="G46" s="14"/>
      <c r="H46" s="14"/>
      <c r="I46" s="14"/>
      <c r="J46" s="14"/>
      <c r="K46" s="14"/>
      <c r="L46" s="5">
        <v>1.115</v>
      </c>
      <c r="M46" s="5">
        <v>302.5</v>
      </c>
      <c r="N46" s="5">
        <v>25.3</v>
      </c>
      <c r="O46" s="5">
        <v>15.6</v>
      </c>
    </row>
    <row r="47" spans="1:17" x14ac:dyDescent="0.3">
      <c r="A47" s="14"/>
      <c r="B47" s="13"/>
      <c r="C47" s="14"/>
      <c r="D47" s="15"/>
      <c r="E47" s="15"/>
      <c r="F47" s="14"/>
      <c r="G47" s="14"/>
      <c r="H47" s="14"/>
      <c r="I47" s="14"/>
      <c r="J47" s="14"/>
      <c r="L47" s="5">
        <v>1.125</v>
      </c>
      <c r="M47" s="5">
        <v>327.5</v>
      </c>
      <c r="N47" s="5">
        <v>26.4</v>
      </c>
      <c r="O47" s="5">
        <v>17</v>
      </c>
    </row>
    <row r="48" spans="1:17" s="14" customFormat="1" x14ac:dyDescent="0.3">
      <c r="B48" s="13"/>
      <c r="D48" s="15"/>
      <c r="E48" s="15"/>
      <c r="M48" s="16"/>
      <c r="N48" s="16"/>
      <c r="O48" s="16"/>
      <c r="P48" s="16"/>
      <c r="Q48" s="16"/>
    </row>
    <row r="49" spans="2:17" s="14" customFormat="1" ht="21" x14ac:dyDescent="0.4">
      <c r="B49" s="13"/>
      <c r="C49" s="17" t="s">
        <v>30</v>
      </c>
      <c r="D49" s="15"/>
      <c r="E49" s="15"/>
      <c r="M49" s="16"/>
      <c r="N49" s="16"/>
      <c r="O49" s="16"/>
      <c r="P49" s="16"/>
      <c r="Q49" s="16"/>
    </row>
    <row r="50" spans="2:17" s="14" customFormat="1" ht="47.4" x14ac:dyDescent="0.35">
      <c r="B50" s="13"/>
      <c r="D50" s="15"/>
      <c r="E50" s="19" t="s">
        <v>79</v>
      </c>
      <c r="F50" s="22" t="s">
        <v>80</v>
      </c>
      <c r="G50" s="20" t="s">
        <v>27</v>
      </c>
      <c r="H50" s="21" t="s">
        <v>81</v>
      </c>
      <c r="I50" s="22" t="s">
        <v>28</v>
      </c>
      <c r="J50" s="23" t="s">
        <v>29</v>
      </c>
      <c r="K50" s="24"/>
      <c r="M50" s="16"/>
      <c r="N50" s="16"/>
      <c r="O50" s="16"/>
      <c r="P50" s="16"/>
      <c r="Q50" s="16"/>
    </row>
    <row r="51" spans="2:17" s="14" customFormat="1" ht="28.5" customHeight="1" x14ac:dyDescent="0.3">
      <c r="B51" s="13"/>
      <c r="C51" s="65" t="s">
        <v>82</v>
      </c>
      <c r="D51" s="45" t="s">
        <v>8</v>
      </c>
      <c r="E51" s="29">
        <v>0.6</v>
      </c>
      <c r="F51" s="46">
        <v>0</v>
      </c>
      <c r="G51" s="29" t="str">
        <f>IF(F51&gt;0,10*(E51-F51)," ")</f>
        <v xml:space="preserve"> </v>
      </c>
      <c r="H51" s="57" t="str">
        <f>IF(F51&gt;0,18/5," ")</f>
        <v xml:space="preserve"> </v>
      </c>
      <c r="I51" s="29" t="str">
        <f>IF(F51&gt;0,G$34," ")</f>
        <v xml:space="preserve"> </v>
      </c>
      <c r="J51" s="58" t="str">
        <f>IF(F51&gt;0,(H51*I51)*G51," ")</f>
        <v xml:space="preserve"> </v>
      </c>
      <c r="M51" s="16"/>
      <c r="N51" s="16"/>
      <c r="O51" s="16"/>
      <c r="P51" s="16"/>
      <c r="Q51" s="16"/>
    </row>
    <row r="52" spans="2:17" s="14" customFormat="1" ht="28.5" customHeight="1" x14ac:dyDescent="0.3">
      <c r="B52" s="13"/>
      <c r="C52" s="65"/>
      <c r="D52" s="45" t="s">
        <v>26</v>
      </c>
      <c r="E52" s="29">
        <v>0.7</v>
      </c>
      <c r="F52" s="46">
        <v>0</v>
      </c>
      <c r="G52" s="29" t="str">
        <f>IF(F52&gt;0,10*(E52-F52)," ")</f>
        <v xml:space="preserve"> </v>
      </c>
      <c r="H52" s="57" t="str">
        <f>IF(F52&gt;0,18/5," ")</f>
        <v xml:space="preserve"> </v>
      </c>
      <c r="I52" s="29" t="str">
        <f>IF(F52&gt;0,G$34," ")</f>
        <v xml:space="preserve"> </v>
      </c>
      <c r="J52" s="58" t="str">
        <f>IF(F52&gt;0,(H52*I52)*G52," ")</f>
        <v xml:space="preserve"> </v>
      </c>
      <c r="M52" s="16"/>
      <c r="N52" s="16"/>
      <c r="O52" s="16"/>
      <c r="P52" s="16"/>
      <c r="Q52" s="16"/>
    </row>
    <row r="53" spans="2:17" s="14" customFormat="1" x14ac:dyDescent="0.3">
      <c r="B53" s="13"/>
      <c r="D53" s="15"/>
      <c r="E53" s="15"/>
      <c r="F53" s="29"/>
      <c r="G53" s="29"/>
      <c r="H53" s="29"/>
      <c r="I53" s="29"/>
      <c r="J53" s="59"/>
      <c r="M53" s="16"/>
      <c r="N53" s="16"/>
      <c r="O53" s="16"/>
      <c r="P53" s="16"/>
      <c r="Q53" s="16"/>
    </row>
    <row r="54" spans="2:17" s="14" customFormat="1" ht="23.4" x14ac:dyDescent="0.45">
      <c r="B54" s="13"/>
      <c r="D54" s="15"/>
      <c r="E54" s="15" t="s">
        <v>75</v>
      </c>
      <c r="F54" s="25"/>
      <c r="G54" s="25"/>
      <c r="H54" s="25"/>
      <c r="I54" s="25"/>
      <c r="J54" s="25"/>
      <c r="M54" s="16"/>
      <c r="N54" s="16"/>
      <c r="O54" s="16"/>
      <c r="P54" s="16"/>
      <c r="Q54" s="16"/>
    </row>
    <row r="55" spans="2:17" s="14" customFormat="1" x14ac:dyDescent="0.3">
      <c r="B55" s="13"/>
      <c r="D55" s="15"/>
      <c r="E55" s="15"/>
      <c r="M55" s="16"/>
      <c r="N55" s="16"/>
      <c r="O55" s="16"/>
      <c r="P55" s="16"/>
      <c r="Q55" s="16"/>
    </row>
    <row r="56" spans="2:17" s="14" customFormat="1" x14ac:dyDescent="0.3">
      <c r="B56" s="13"/>
      <c r="D56" s="15"/>
      <c r="E56" s="15"/>
      <c r="M56" s="16"/>
      <c r="N56" s="16"/>
      <c r="O56" s="16"/>
      <c r="P56" s="16"/>
      <c r="Q56" s="16"/>
    </row>
    <row r="57" spans="2:17" s="14" customFormat="1" ht="21" x14ac:dyDescent="0.4">
      <c r="B57" s="13"/>
      <c r="C57" s="17" t="s">
        <v>74</v>
      </c>
      <c r="D57" s="15"/>
      <c r="E57" s="15"/>
      <c r="F57" s="14" t="s">
        <v>37</v>
      </c>
      <c r="M57" s="16"/>
      <c r="N57" s="16"/>
      <c r="O57" s="16"/>
      <c r="P57" s="16"/>
      <c r="Q57" s="16"/>
    </row>
    <row r="58" spans="2:17" s="14" customFormat="1" x14ac:dyDescent="0.3">
      <c r="B58" s="13"/>
      <c r="D58" s="15"/>
      <c r="E58" s="52" t="s">
        <v>32</v>
      </c>
      <c r="F58" s="15"/>
      <c r="G58" s="52" t="s">
        <v>34</v>
      </c>
      <c r="M58" s="16"/>
      <c r="N58" s="16"/>
      <c r="O58" s="16"/>
      <c r="P58" s="16"/>
      <c r="Q58" s="16"/>
    </row>
    <row r="59" spans="2:17" s="14" customFormat="1" ht="26.25" customHeight="1" x14ac:dyDescent="0.3">
      <c r="B59" s="13"/>
      <c r="D59" s="45" t="s">
        <v>31</v>
      </c>
      <c r="E59" s="29">
        <v>3.4</v>
      </c>
      <c r="F59" s="53" t="s">
        <v>36</v>
      </c>
      <c r="G59" s="29">
        <v>3.8</v>
      </c>
      <c r="M59" s="16"/>
      <c r="N59" s="16"/>
      <c r="O59" s="16"/>
      <c r="P59" s="16"/>
      <c r="Q59" s="16"/>
    </row>
    <row r="60" spans="2:17" s="14" customFormat="1" ht="6" customHeight="1" x14ac:dyDescent="0.3">
      <c r="B60" s="13"/>
      <c r="D60" s="45"/>
      <c r="E60" s="15"/>
      <c r="F60" s="54"/>
      <c r="G60" s="29"/>
      <c r="M60" s="16"/>
      <c r="N60" s="16"/>
      <c r="O60" s="16"/>
      <c r="P60" s="16"/>
      <c r="Q60" s="16"/>
    </row>
    <row r="61" spans="2:17" s="14" customFormat="1" x14ac:dyDescent="0.3">
      <c r="B61" s="13"/>
      <c r="D61" s="45" t="s">
        <v>9</v>
      </c>
      <c r="E61" s="55" t="s">
        <v>33</v>
      </c>
      <c r="F61" s="53" t="s">
        <v>36</v>
      </c>
      <c r="G61" s="29" t="s">
        <v>35</v>
      </c>
      <c r="M61" s="16"/>
      <c r="N61" s="16"/>
      <c r="O61" s="16"/>
      <c r="P61" s="16"/>
      <c r="Q61" s="16"/>
    </row>
    <row r="62" spans="2:17" s="14" customFormat="1" x14ac:dyDescent="0.3">
      <c r="B62" s="13"/>
      <c r="D62" s="15"/>
      <c r="E62" s="15"/>
      <c r="M62" s="16"/>
      <c r="N62" s="16"/>
      <c r="O62" s="16"/>
      <c r="P62" s="16"/>
      <c r="Q62" s="16"/>
    </row>
    <row r="63" spans="2:17" s="14" customFormat="1" x14ac:dyDescent="0.3">
      <c r="B63" s="13"/>
      <c r="D63" s="15"/>
      <c r="E63" s="15"/>
      <c r="M63" s="16"/>
      <c r="N63" s="16"/>
      <c r="O63" s="16"/>
      <c r="P63" s="16"/>
      <c r="Q63" s="16"/>
    </row>
    <row r="64" spans="2:17" s="14" customFormat="1" ht="21" x14ac:dyDescent="0.4">
      <c r="B64" s="13"/>
      <c r="C64" s="17" t="s">
        <v>40</v>
      </c>
      <c r="D64" s="15"/>
      <c r="E64" s="15"/>
      <c r="M64" s="16"/>
      <c r="N64" s="16"/>
      <c r="O64" s="16"/>
      <c r="P64" s="16"/>
      <c r="Q64" s="16"/>
    </row>
    <row r="65" spans="2:17" s="14" customFormat="1" x14ac:dyDescent="0.3">
      <c r="B65" s="13"/>
      <c r="D65" s="15"/>
      <c r="E65" s="15"/>
      <c r="F65" s="56" t="s">
        <v>41</v>
      </c>
      <c r="G65" s="70" t="str">
        <f>D6</f>
        <v>Date</v>
      </c>
      <c r="H65" s="70"/>
      <c r="M65" s="16"/>
      <c r="N65" s="16"/>
      <c r="O65" s="16"/>
      <c r="P65" s="16"/>
      <c r="Q65" s="16"/>
    </row>
    <row r="66" spans="2:17" s="14" customFormat="1" x14ac:dyDescent="0.3">
      <c r="B66" s="13"/>
      <c r="D66" s="15"/>
      <c r="E66" s="15"/>
      <c r="F66" s="56" t="s">
        <v>43</v>
      </c>
      <c r="G66" s="66" t="s">
        <v>85</v>
      </c>
      <c r="H66" s="66"/>
      <c r="M66" s="16"/>
      <c r="N66" s="16"/>
      <c r="O66" s="16"/>
      <c r="P66" s="16"/>
      <c r="Q66" s="16"/>
    </row>
    <row r="67" spans="2:17" s="14" customFormat="1" ht="18" x14ac:dyDescent="0.35">
      <c r="B67" s="13"/>
      <c r="D67" s="15"/>
      <c r="E67" s="15"/>
      <c r="F67" s="56" t="s">
        <v>44</v>
      </c>
      <c r="G67" s="18"/>
      <c r="I67" s="71" t="e">
        <f>IF(G66&gt;1,G66-G65," ")</f>
        <v>#VALUE!</v>
      </c>
      <c r="J67" s="71"/>
      <c r="M67" s="16"/>
      <c r="N67" s="16"/>
      <c r="O67" s="16"/>
      <c r="P67" s="16"/>
      <c r="Q67" s="16"/>
    </row>
    <row r="68" spans="2:17" s="14" customFormat="1" ht="18" x14ac:dyDescent="0.35">
      <c r="B68" s="13"/>
      <c r="D68" s="15"/>
      <c r="E68" s="15"/>
      <c r="F68" s="28"/>
      <c r="G68" s="18"/>
      <c r="M68" s="16"/>
      <c r="N68" s="16"/>
      <c r="O68" s="16"/>
      <c r="P68" s="16"/>
      <c r="Q68" s="16"/>
    </row>
    <row r="69" spans="2:17" s="14" customFormat="1" x14ac:dyDescent="0.3">
      <c r="B69" s="13"/>
      <c r="D69" s="15"/>
      <c r="E69" s="15"/>
      <c r="F69" s="28" t="s">
        <v>48</v>
      </c>
      <c r="G69" s="66" t="s">
        <v>84</v>
      </c>
      <c r="H69" s="66"/>
      <c r="M69" s="16"/>
      <c r="N69" s="16"/>
      <c r="O69" s="16"/>
      <c r="P69" s="16"/>
      <c r="Q69" s="16"/>
    </row>
    <row r="70" spans="2:17" s="14" customFormat="1" x14ac:dyDescent="0.3">
      <c r="B70" s="13"/>
      <c r="D70" s="15"/>
      <c r="E70" s="15"/>
      <c r="F70" s="28"/>
      <c r="G70" s="51"/>
      <c r="H70" s="51"/>
      <c r="M70" s="16"/>
      <c r="N70" s="16"/>
      <c r="O70" s="16"/>
      <c r="P70" s="16"/>
      <c r="Q70" s="16"/>
    </row>
    <row r="71" spans="2:17" s="14" customFormat="1" x14ac:dyDescent="0.3">
      <c r="B71" s="13"/>
      <c r="D71" s="15"/>
      <c r="E71" s="15"/>
      <c r="F71" s="28" t="s">
        <v>49</v>
      </c>
      <c r="G71" s="66" t="s">
        <v>85</v>
      </c>
      <c r="H71" s="66"/>
      <c r="M71" s="16"/>
      <c r="N71" s="16"/>
      <c r="O71" s="16"/>
      <c r="P71" s="16"/>
      <c r="Q71" s="16"/>
    </row>
    <row r="72" spans="2:17" s="14" customFormat="1" x14ac:dyDescent="0.3">
      <c r="B72" s="13"/>
      <c r="D72" s="15"/>
      <c r="E72" s="15"/>
      <c r="F72" s="28" t="s">
        <v>50</v>
      </c>
      <c r="G72" s="66" t="s">
        <v>85</v>
      </c>
      <c r="H72" s="66"/>
      <c r="M72" s="16"/>
      <c r="N72" s="16"/>
      <c r="O72" s="16"/>
      <c r="P72" s="16"/>
      <c r="Q72" s="16"/>
    </row>
    <row r="73" spans="2:17" s="14" customFormat="1" x14ac:dyDescent="0.3">
      <c r="B73" s="13"/>
      <c r="D73" s="15"/>
      <c r="E73" s="15"/>
      <c r="F73" s="28" t="s">
        <v>51</v>
      </c>
      <c r="G73" s="66" t="s">
        <v>85</v>
      </c>
      <c r="H73" s="66"/>
      <c r="M73" s="16"/>
      <c r="N73" s="16"/>
      <c r="O73" s="16"/>
      <c r="P73" s="16"/>
      <c r="Q73" s="16"/>
    </row>
    <row r="74" spans="2:17" s="14" customFormat="1" x14ac:dyDescent="0.3">
      <c r="B74" s="13"/>
      <c r="D74" s="15"/>
      <c r="E74" s="15"/>
      <c r="M74" s="16"/>
      <c r="N74" s="16"/>
      <c r="O74" s="16"/>
      <c r="P74" s="16"/>
      <c r="Q74" s="16"/>
    </row>
    <row r="75" spans="2:17" s="14" customFormat="1" x14ac:dyDescent="0.3">
      <c r="B75" s="13"/>
      <c r="D75" s="15"/>
      <c r="E75" s="15"/>
      <c r="F75" s="28" t="s">
        <v>52</v>
      </c>
      <c r="G75" s="14" t="s">
        <v>78</v>
      </c>
      <c r="H75" s="67">
        <v>0</v>
      </c>
      <c r="I75" s="67"/>
      <c r="M75" s="16"/>
      <c r="N75" s="16"/>
      <c r="O75" s="16"/>
      <c r="P75" s="16"/>
      <c r="Q75" s="16"/>
    </row>
    <row r="76" spans="2:17" s="14" customFormat="1" x14ac:dyDescent="0.3">
      <c r="B76" s="13"/>
      <c r="D76" s="15"/>
      <c r="E76" s="15"/>
      <c r="G76" s="14" t="s">
        <v>76</v>
      </c>
      <c r="H76" s="66" t="s">
        <v>85</v>
      </c>
      <c r="I76" s="66"/>
      <c r="M76" s="16"/>
      <c r="N76" s="16"/>
      <c r="O76" s="16"/>
      <c r="P76" s="16"/>
      <c r="Q76" s="16"/>
    </row>
    <row r="77" spans="2:17" s="14" customFormat="1" x14ac:dyDescent="0.3">
      <c r="B77" s="13"/>
      <c r="D77" s="15"/>
      <c r="E77" s="15"/>
      <c r="G77" s="14" t="s">
        <v>77</v>
      </c>
      <c r="H77" s="66" t="s">
        <v>85</v>
      </c>
      <c r="I77" s="66"/>
      <c r="M77" s="16"/>
      <c r="N77" s="16"/>
      <c r="O77" s="16"/>
      <c r="P77" s="16"/>
      <c r="Q77" s="16"/>
    </row>
    <row r="78" spans="2:17" s="14" customFormat="1" x14ac:dyDescent="0.3">
      <c r="B78" s="13"/>
      <c r="D78" s="15"/>
      <c r="E78" s="15"/>
      <c r="J78" s="71" t="e">
        <f>IF(H77&gt;1,H77-H76," ")</f>
        <v>#VALUE!</v>
      </c>
      <c r="K78" s="71"/>
      <c r="M78" s="16"/>
      <c r="N78" s="16"/>
      <c r="O78" s="16"/>
      <c r="P78" s="16"/>
      <c r="Q78" s="16"/>
    </row>
    <row r="79" spans="2:17" s="14" customFormat="1" x14ac:dyDescent="0.3">
      <c r="B79" s="13"/>
      <c r="D79" s="15"/>
      <c r="E79" s="15"/>
      <c r="F79" s="28" t="s">
        <v>53</v>
      </c>
      <c r="G79" s="69" t="s">
        <v>85</v>
      </c>
      <c r="H79" s="69"/>
      <c r="M79" s="16"/>
      <c r="N79" s="16"/>
      <c r="O79" s="16"/>
      <c r="P79" s="16"/>
      <c r="Q79" s="16"/>
    </row>
    <row r="80" spans="2:17" s="14" customFormat="1" ht="26.25" customHeight="1" x14ac:dyDescent="0.3">
      <c r="B80" s="13"/>
      <c r="D80" s="15"/>
      <c r="E80" s="15"/>
      <c r="F80" s="28" t="s">
        <v>56</v>
      </c>
      <c r="G80" s="69" t="s">
        <v>85</v>
      </c>
      <c r="H80" s="69"/>
      <c r="M80" s="16"/>
      <c r="N80" s="16"/>
      <c r="O80" s="16"/>
      <c r="P80" s="16"/>
      <c r="Q80" s="16"/>
    </row>
    <row r="81" spans="2:17" s="14" customFormat="1" ht="26.25" customHeight="1" x14ac:dyDescent="0.3">
      <c r="B81" s="13"/>
      <c r="D81" s="15"/>
      <c r="E81" s="15"/>
      <c r="F81" s="28" t="s">
        <v>6</v>
      </c>
      <c r="G81" s="68">
        <v>0</v>
      </c>
      <c r="H81" s="68"/>
      <c r="M81" s="16"/>
      <c r="N81" s="16"/>
      <c r="O81" s="16"/>
      <c r="P81" s="16"/>
      <c r="Q81" s="16"/>
    </row>
    <row r="82" spans="2:17" s="14" customFormat="1" ht="26.25" customHeight="1" x14ac:dyDescent="0.3">
      <c r="B82" s="13"/>
      <c r="D82" s="15"/>
      <c r="E82" s="15"/>
      <c r="F82" s="28" t="s">
        <v>64</v>
      </c>
      <c r="G82" s="68">
        <v>0</v>
      </c>
      <c r="H82" s="68"/>
      <c r="M82" s="16"/>
      <c r="N82" s="16"/>
      <c r="O82" s="16"/>
      <c r="P82" s="16"/>
      <c r="Q82" s="16"/>
    </row>
    <row r="83" spans="2:17" s="14" customFormat="1" ht="26.25" customHeight="1" x14ac:dyDescent="0.3">
      <c r="B83" s="13"/>
      <c r="D83" s="15"/>
      <c r="E83" s="15"/>
      <c r="F83" s="28" t="s">
        <v>70</v>
      </c>
      <c r="G83" s="74"/>
      <c r="H83" s="74"/>
      <c r="M83" s="16"/>
      <c r="N83" s="16"/>
      <c r="O83" s="16"/>
      <c r="P83" s="16"/>
      <c r="Q83" s="16"/>
    </row>
    <row r="84" spans="2:17" s="14" customFormat="1" ht="24.75" customHeight="1" x14ac:dyDescent="0.3">
      <c r="B84" s="13"/>
      <c r="D84" s="15"/>
      <c r="E84" s="15"/>
      <c r="F84" s="28" t="s">
        <v>54</v>
      </c>
      <c r="G84" s="66" t="s">
        <v>85</v>
      </c>
      <c r="H84" s="66"/>
      <c r="M84" s="16"/>
      <c r="N84" s="16"/>
      <c r="O84" s="16"/>
      <c r="P84" s="16"/>
      <c r="Q84" s="16"/>
    </row>
    <row r="85" spans="2:17" s="14" customFormat="1" ht="24.75" customHeight="1" x14ac:dyDescent="0.3">
      <c r="B85" s="13"/>
      <c r="D85" s="15"/>
      <c r="E85" s="15"/>
      <c r="F85" s="28" t="s">
        <v>55</v>
      </c>
      <c r="G85" s="67">
        <v>0</v>
      </c>
      <c r="H85" s="67"/>
      <c r="M85" s="16"/>
      <c r="N85" s="16"/>
      <c r="O85" s="16"/>
      <c r="P85" s="16"/>
      <c r="Q85" s="16"/>
    </row>
    <row r="86" spans="2:17" s="14" customFormat="1" x14ac:dyDescent="0.3">
      <c r="B86" s="13"/>
      <c r="D86" s="15"/>
      <c r="E86" s="15"/>
      <c r="F86" s="28"/>
      <c r="M86" s="16"/>
      <c r="N86" s="16"/>
      <c r="O86" s="16"/>
      <c r="P86" s="16"/>
      <c r="Q86" s="16"/>
    </row>
    <row r="87" spans="2:17" s="14" customFormat="1" ht="21" x14ac:dyDescent="0.4">
      <c r="B87" s="13"/>
      <c r="C87" s="17" t="s">
        <v>71</v>
      </c>
      <c r="D87" s="15"/>
      <c r="E87" s="15"/>
      <c r="M87" s="16"/>
      <c r="N87" s="16"/>
      <c r="O87" s="16"/>
      <c r="P87" s="16"/>
      <c r="Q87" s="16"/>
    </row>
    <row r="88" spans="2:17" s="14" customFormat="1" ht="24" customHeight="1" x14ac:dyDescent="0.3">
      <c r="B88" s="13"/>
      <c r="C88" s="29" t="s">
        <v>72</v>
      </c>
      <c r="D88" s="73" t="s">
        <v>85</v>
      </c>
      <c r="E88" s="73"/>
      <c r="F88" s="73"/>
      <c r="G88" s="73"/>
      <c r="H88" s="73"/>
      <c r="I88" s="73"/>
      <c r="M88" s="16"/>
      <c r="N88" s="16"/>
      <c r="O88" s="16"/>
      <c r="P88" s="16"/>
      <c r="Q88" s="16"/>
    </row>
    <row r="89" spans="2:17" s="14" customFormat="1" ht="30" customHeight="1" x14ac:dyDescent="0.3">
      <c r="B89" s="13"/>
      <c r="C89" s="29" t="s">
        <v>63</v>
      </c>
      <c r="D89" s="72"/>
      <c r="E89" s="72"/>
      <c r="F89" s="72"/>
      <c r="G89" s="72"/>
      <c r="H89" s="72"/>
      <c r="I89" s="72"/>
      <c r="M89" s="16"/>
      <c r="N89" s="16"/>
      <c r="O89" s="16"/>
      <c r="P89" s="16"/>
      <c r="Q89" s="16"/>
    </row>
    <row r="90" spans="2:17" s="14" customFormat="1" ht="30" customHeight="1" x14ac:dyDescent="0.3">
      <c r="B90" s="13"/>
      <c r="C90" s="16" t="s">
        <v>58</v>
      </c>
      <c r="D90" s="72"/>
      <c r="E90" s="72"/>
      <c r="F90" s="72"/>
      <c r="G90" s="72"/>
      <c r="H90" s="72"/>
      <c r="I90" s="72"/>
      <c r="M90" s="16"/>
      <c r="N90" s="16"/>
      <c r="O90" s="16"/>
      <c r="P90" s="16"/>
      <c r="Q90" s="16"/>
    </row>
    <row r="91" spans="2:17" s="14" customFormat="1" ht="30" customHeight="1" x14ac:dyDescent="0.3">
      <c r="B91" s="13"/>
      <c r="C91" s="29" t="s">
        <v>57</v>
      </c>
      <c r="D91" s="72"/>
      <c r="E91" s="72"/>
      <c r="F91" s="72"/>
      <c r="G91" s="72"/>
      <c r="H91" s="72"/>
      <c r="I91" s="72"/>
      <c r="M91" s="16"/>
      <c r="N91" s="16"/>
      <c r="O91" s="16"/>
      <c r="P91" s="16"/>
      <c r="Q91" s="16"/>
    </row>
    <row r="92" spans="2:17" s="14" customFormat="1" ht="30" customHeight="1" x14ac:dyDescent="0.3">
      <c r="B92" s="13"/>
      <c r="C92" s="16" t="s">
        <v>59</v>
      </c>
      <c r="D92" s="72"/>
      <c r="E92" s="72"/>
      <c r="F92" s="72"/>
      <c r="G92" s="72"/>
      <c r="H92" s="72"/>
      <c r="I92" s="72"/>
      <c r="M92" s="16"/>
      <c r="N92" s="16"/>
      <c r="O92" s="16"/>
      <c r="P92" s="16"/>
      <c r="Q92" s="16"/>
    </row>
    <row r="93" spans="2:17" s="14" customFormat="1" ht="30" customHeight="1" x14ac:dyDescent="0.3">
      <c r="B93" s="13"/>
      <c r="C93" s="29" t="s">
        <v>60</v>
      </c>
      <c r="D93" s="72"/>
      <c r="E93" s="72"/>
      <c r="F93" s="72"/>
      <c r="G93" s="72"/>
      <c r="H93" s="72"/>
      <c r="I93" s="72"/>
      <c r="M93" s="16"/>
      <c r="N93" s="16"/>
      <c r="O93" s="16"/>
      <c r="P93" s="16"/>
      <c r="Q93" s="16"/>
    </row>
    <row r="94" spans="2:17" s="14" customFormat="1" ht="30" customHeight="1" x14ac:dyDescent="0.3">
      <c r="B94" s="13"/>
      <c r="C94" s="29" t="s">
        <v>73</v>
      </c>
      <c r="D94" s="40"/>
      <c r="E94" s="40"/>
      <c r="F94" s="40"/>
      <c r="G94" s="40"/>
      <c r="H94" s="40"/>
      <c r="I94" s="40"/>
      <c r="M94" s="16"/>
      <c r="N94" s="16"/>
      <c r="O94" s="16"/>
      <c r="P94" s="16"/>
      <c r="Q94" s="16"/>
    </row>
    <row r="95" spans="2:17" s="14" customFormat="1" ht="30" customHeight="1" x14ac:dyDescent="0.3">
      <c r="B95" s="13"/>
      <c r="C95" s="29" t="s">
        <v>61</v>
      </c>
      <c r="D95" s="72"/>
      <c r="E95" s="72"/>
      <c r="F95" s="72"/>
      <c r="G95" s="72"/>
      <c r="H95" s="72"/>
      <c r="I95" s="72"/>
      <c r="M95" s="16"/>
      <c r="N95" s="16"/>
      <c r="O95" s="16"/>
      <c r="P95" s="16"/>
      <c r="Q95" s="16"/>
    </row>
    <row r="96" spans="2:17" s="14" customFormat="1" ht="30" customHeight="1" x14ac:dyDescent="0.3">
      <c r="B96" s="13"/>
      <c r="C96" s="29" t="s">
        <v>62</v>
      </c>
      <c r="D96" s="72"/>
      <c r="E96" s="72"/>
      <c r="F96" s="72"/>
      <c r="G96" s="72"/>
      <c r="H96" s="72"/>
      <c r="I96" s="72"/>
      <c r="M96" s="16"/>
      <c r="N96" s="16"/>
      <c r="O96" s="16"/>
      <c r="P96" s="16"/>
      <c r="Q96" s="16"/>
    </row>
    <row r="97" spans="2:17" s="14" customFormat="1" ht="30" customHeight="1" x14ac:dyDescent="0.3">
      <c r="B97" s="13"/>
      <c r="C97" s="16"/>
      <c r="D97" s="15"/>
      <c r="E97" s="15"/>
      <c r="M97" s="16"/>
      <c r="N97" s="16"/>
      <c r="O97" s="16"/>
      <c r="P97" s="16"/>
      <c r="Q97" s="16"/>
    </row>
    <row r="98" spans="2:17" s="14" customFormat="1" x14ac:dyDescent="0.3">
      <c r="B98" s="13"/>
      <c r="C98" s="16"/>
      <c r="D98" s="15"/>
      <c r="E98" s="15"/>
      <c r="M98" s="16"/>
      <c r="N98" s="16"/>
      <c r="O98" s="16"/>
      <c r="P98" s="16"/>
      <c r="Q98" s="16"/>
    </row>
    <row r="99" spans="2:17" s="14" customFormat="1" x14ac:dyDescent="0.3">
      <c r="B99" s="13"/>
      <c r="C99" s="16"/>
      <c r="D99" s="15"/>
      <c r="E99" s="15"/>
      <c r="M99" s="16"/>
      <c r="N99" s="16"/>
      <c r="O99" s="16"/>
      <c r="P99" s="16"/>
      <c r="Q99" s="16"/>
    </row>
    <row r="100" spans="2:17" s="14" customFormat="1" x14ac:dyDescent="0.3">
      <c r="B100" s="13"/>
      <c r="C100" s="16"/>
      <c r="D100" s="15"/>
      <c r="E100" s="15"/>
      <c r="M100" s="16"/>
      <c r="N100" s="16"/>
      <c r="O100" s="16"/>
      <c r="P100" s="16"/>
      <c r="Q100" s="16"/>
    </row>
    <row r="101" spans="2:17" s="14" customFormat="1" x14ac:dyDescent="0.3">
      <c r="B101" s="13"/>
      <c r="C101" s="16"/>
      <c r="D101" s="15"/>
      <c r="E101" s="15"/>
      <c r="M101" s="16"/>
      <c r="N101" s="16"/>
      <c r="O101" s="16"/>
      <c r="P101" s="16"/>
      <c r="Q101" s="16"/>
    </row>
    <row r="102" spans="2:17" s="14" customFormat="1" x14ac:dyDescent="0.3">
      <c r="B102" s="13"/>
      <c r="C102" s="16"/>
      <c r="D102" s="15"/>
      <c r="E102" s="15"/>
      <c r="M102" s="16"/>
      <c r="N102" s="16"/>
      <c r="O102" s="16"/>
      <c r="P102" s="16"/>
      <c r="Q102" s="16"/>
    </row>
    <row r="103" spans="2:17" s="14" customFormat="1" x14ac:dyDescent="0.3">
      <c r="B103" s="13"/>
      <c r="C103" s="16"/>
      <c r="D103" s="15"/>
      <c r="E103" s="15"/>
      <c r="M103" s="16"/>
      <c r="N103" s="16"/>
      <c r="O103" s="16"/>
      <c r="P103" s="16"/>
      <c r="Q103" s="16"/>
    </row>
    <row r="104" spans="2:17" s="14" customFormat="1" x14ac:dyDescent="0.3">
      <c r="B104" s="13"/>
      <c r="C104" s="16"/>
      <c r="D104" s="15"/>
      <c r="E104" s="15"/>
      <c r="M104" s="16"/>
      <c r="N104" s="16"/>
      <c r="O104" s="16"/>
      <c r="P104" s="16"/>
      <c r="Q104" s="16"/>
    </row>
    <row r="105" spans="2:17" s="14" customFormat="1" x14ac:dyDescent="0.3">
      <c r="B105" s="13"/>
      <c r="D105" s="15"/>
      <c r="E105" s="15"/>
      <c r="M105" s="16"/>
      <c r="N105" s="16"/>
      <c r="O105" s="16"/>
      <c r="P105" s="16"/>
      <c r="Q105" s="16"/>
    </row>
    <row r="106" spans="2:17" s="14" customFormat="1" x14ac:dyDescent="0.3">
      <c r="B106" s="13"/>
      <c r="D106" s="15"/>
      <c r="E106" s="15"/>
      <c r="M106" s="16"/>
      <c r="N106" s="16"/>
      <c r="O106" s="16"/>
      <c r="P106" s="16"/>
      <c r="Q106" s="16"/>
    </row>
    <row r="107" spans="2:17" s="14" customFormat="1" x14ac:dyDescent="0.3">
      <c r="B107" s="13"/>
      <c r="D107" s="15"/>
      <c r="E107" s="15"/>
      <c r="M107" s="16"/>
      <c r="N107" s="16"/>
      <c r="O107" s="16"/>
      <c r="P107" s="16"/>
      <c r="Q107" s="16"/>
    </row>
    <row r="108" spans="2:17" s="14" customFormat="1" x14ac:dyDescent="0.3">
      <c r="B108" s="13"/>
      <c r="D108" s="15"/>
      <c r="E108" s="15"/>
      <c r="M108" s="16"/>
      <c r="N108" s="16"/>
      <c r="O108" s="16"/>
      <c r="P108" s="16"/>
      <c r="Q108" s="16"/>
    </row>
    <row r="109" spans="2:17" s="14" customFormat="1" x14ac:dyDescent="0.3">
      <c r="B109" s="13"/>
      <c r="D109" s="15"/>
      <c r="E109" s="15"/>
      <c r="M109" s="16"/>
      <c r="N109" s="16"/>
      <c r="O109" s="16"/>
      <c r="P109" s="16"/>
      <c r="Q109" s="16"/>
    </row>
  </sheetData>
  <mergeCells count="39">
    <mergeCell ref="D5:E5"/>
    <mergeCell ref="D7:E7"/>
    <mergeCell ref="D8:E8"/>
    <mergeCell ref="C4:E4"/>
    <mergeCell ref="D6:E6"/>
    <mergeCell ref="D9:E9"/>
    <mergeCell ref="D10:E10"/>
    <mergeCell ref="D11:E11"/>
    <mergeCell ref="F14:G14"/>
    <mergeCell ref="D33:H33"/>
    <mergeCell ref="H29:I29"/>
    <mergeCell ref="H28:I28"/>
    <mergeCell ref="G82:H82"/>
    <mergeCell ref="D95:I95"/>
    <mergeCell ref="D96:I96"/>
    <mergeCell ref="D90:I90"/>
    <mergeCell ref="D91:I91"/>
    <mergeCell ref="D92:I92"/>
    <mergeCell ref="D93:I93"/>
    <mergeCell ref="G84:H84"/>
    <mergeCell ref="G85:H85"/>
    <mergeCell ref="D89:I89"/>
    <mergeCell ref="D88:I88"/>
    <mergeCell ref="G83:H83"/>
    <mergeCell ref="C51:C52"/>
    <mergeCell ref="H76:I76"/>
    <mergeCell ref="H77:I77"/>
    <mergeCell ref="H75:I75"/>
    <mergeCell ref="G81:H81"/>
    <mergeCell ref="G79:H79"/>
    <mergeCell ref="G80:H80"/>
    <mergeCell ref="G69:H69"/>
    <mergeCell ref="G71:H71"/>
    <mergeCell ref="G72:H72"/>
    <mergeCell ref="G73:H73"/>
    <mergeCell ref="G65:H65"/>
    <mergeCell ref="G66:H66"/>
    <mergeCell ref="I67:J67"/>
    <mergeCell ref="J78:K78"/>
  </mergeCells>
  <phoneticPr fontId="16" type="noConversion"/>
  <pageMargins left="0.2" right="0.2" top="0.25" bottom="0.2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 Hunt</cp:lastModifiedBy>
  <cp:lastPrinted>2022-09-30T15:01:11Z</cp:lastPrinted>
  <dcterms:created xsi:type="dcterms:W3CDTF">2022-09-26T21:14:32Z</dcterms:created>
  <dcterms:modified xsi:type="dcterms:W3CDTF">2024-07-31T16:13:06Z</dcterms:modified>
</cp:coreProperties>
</file>